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1" documentId="11_4BDB2F45E6AC623593BAF1653237F4A8EC3CA897" xr6:coauthVersionLast="47" xr6:coauthVersionMax="47" xr10:uidLastSave="{06700539-6A51-4A0E-9BF0-115D1E66CA3E}"/>
  <bookViews>
    <workbookView xWindow="-98" yWindow="-98" windowWidth="21795" windowHeight="14235" xr2:uid="{00000000-000D-0000-FFFF-FFFF00000000}"/>
  </bookViews>
  <sheets>
    <sheet name="📊 Stress-Test Dashboard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F23" i="1" s="1"/>
  <c r="D23" i="1"/>
  <c r="B23" i="1"/>
  <c r="D22" i="1"/>
  <c r="E22" i="1" s="1"/>
  <c r="F22" i="1" s="1"/>
  <c r="B22" i="1"/>
  <c r="F21" i="1"/>
  <c r="E21" i="1"/>
  <c r="D21" i="1"/>
  <c r="B21" i="1"/>
  <c r="D20" i="1"/>
  <c r="E20" i="1" s="1"/>
  <c r="F20" i="1" s="1"/>
  <c r="B20" i="1"/>
  <c r="D19" i="1"/>
  <c r="E19" i="1" s="1"/>
  <c r="F19" i="1" s="1"/>
  <c r="B19" i="1"/>
  <c r="D15" i="1"/>
  <c r="E15" i="1" s="1"/>
  <c r="E14" i="1"/>
  <c r="D14" i="1"/>
  <c r="D13" i="1"/>
  <c r="E13" i="1" s="1"/>
  <c r="D12" i="1"/>
  <c r="E12" i="1" s="1"/>
  <c r="D11" i="1"/>
  <c r="E11" i="1" s="1"/>
  <c r="E7" i="1"/>
  <c r="C7" i="1"/>
  <c r="E6" i="1"/>
  <c r="C6" i="1"/>
</calcChain>
</file>

<file path=xl/sharedStrings.xml><?xml version="1.0" encoding="utf-8"?>
<sst xmlns="http://schemas.openxmlformats.org/spreadsheetml/2006/main" count="63" uniqueCount="63">
  <si>
    <t>INVESTOR'S ANCHOR™ | DCA STRESS-TEST &amp; WEALTH SHIELD</t>
  </si>
  <si>
    <t>Market Drawdown Stress Test &amp; 10-Year Compounding Dashboard</t>
  </si>
  <si>
    <t>✍️ ① Enter Your Portfolio</t>
  </si>
  <si>
    <t>⚠️ ② Lehman-Scale Crash Bottom</t>
  </si>
  <si>
    <t>🛡️ ③ 10-Year Wealth Protected by Discipline</t>
  </si>
  <si>
    <t>Current Portfolio ($):</t>
  </si>
  <si>
    <t>Worst-Case Temporary Drawdown</t>
  </si>
  <si>
    <t>10-Year Total Expected Capital (7% CAGR)</t>
  </si>
  <si>
    <t>Monthly DCA ($):</t>
  </si>
  <si>
    <t>Expected CAGR (Index):</t>
  </si>
  <si>
    <t xml:space="preserve">  📊 HISTORICAL CRASH STRESS TEST (Past 100-Year Drawdown Data)</t>
  </si>
  <si>
    <t>Crash Event</t>
  </si>
  <si>
    <t>Depth Gauge (Visual)</t>
  </si>
  <si>
    <t>Drawdown %</t>
  </si>
  <si>
    <t>Temporary Loss ($)</t>
  </si>
  <si>
    <t>Bottom Balance ($)</t>
  </si>
  <si>
    <t>Avg. Recovery Time</t>
  </si>
  <si>
    <t>Physical Anchor Discipline</t>
  </si>
  <si>
    <t>Standard Correction</t>
  </si>
  <si>
    <t>■■□□□□□□□□</t>
  </si>
  <si>
    <t>4〜6 Months</t>
  </si>
  <si>
    <t>Continue monthly DCA automatically</t>
  </si>
  <si>
    <t>2020 COVID Crash</t>
  </si>
  <si>
    <t>■■■■□□□□□□</t>
  </si>
  <si>
    <t>6 Months (V-Shape)</t>
  </si>
  <si>
    <t>Push Bull once &amp; close terminal</t>
  </si>
  <si>
    <t>2000 Dot-Com Bubble</t>
  </si>
  <si>
    <t>■■■■■■□□□□</t>
  </si>
  <si>
    <t>approx. 4.5 Yrs</t>
  </si>
  <si>
    <t>Brew Stoic Tea &amp; focus on core work</t>
  </si>
  <si>
    <t>2008 Lehman Financial Crisis</t>
  </si>
  <si>
    <t>■■■■■■■□□□</t>
  </si>
  <si>
    <t>approx. 5.5 Yrs</t>
  </si>
  <si>
    <t>Review 3-Box signed pledge card</t>
  </si>
  <si>
    <t>1929 Great Depression (Worst)</t>
  </si>
  <si>
    <t>■■■■■■■■■■</t>
  </si>
  <si>
    <t>approx. 25 Yrs</t>
  </si>
  <si>
    <t>Defend family with Cash Emergency Box 1</t>
  </si>
  <si>
    <t xml:space="preserve">  📈 10-YEAR COMPOUNDING TRAJECTORY &amp; VISUAL GROWTH BAR</t>
  </si>
  <si>
    <t>Timeline</t>
  </si>
  <si>
    <t>Cumulative Principal</t>
  </si>
  <si>
    <t>Growth Bar (Visual)</t>
  </si>
  <si>
    <t>Total Portfolio (7% CAGR)</t>
  </si>
  <si>
    <t>Panic Loss Avoided</t>
  </si>
  <si>
    <t>Net Protected Alpha</t>
  </si>
  <si>
    <t>Key Milestone</t>
  </si>
  <si>
    <t>Year 1</t>
  </si>
  <si>
    <t>██░░░░░░░░</t>
  </si>
  <si>
    <t>Overcoming early market noise</t>
  </si>
  <si>
    <t>Year 3</t>
  </si>
  <si>
    <t>████░░░░░░</t>
  </si>
  <si>
    <t>Surviving the Boring Middle</t>
  </si>
  <si>
    <t>Year 5</t>
  </si>
  <si>
    <t>██████░░░░</t>
  </si>
  <si>
    <t>Compounding engine takes root</t>
  </si>
  <si>
    <t>Year 10</t>
  </si>
  <si>
    <t>██████████</t>
  </si>
  <si>
    <t>Financial fortress established</t>
  </si>
  <si>
    <t>Year 20</t>
  </si>
  <si>
    <t>██████████████</t>
  </si>
  <si>
    <t>Generational wealth unlocked</t>
  </si>
  <si>
    <t xml:space="preserve">  ⚖️ IMPORTANT DISCLAIMER &amp; NON-FINANCIAL ADVICE DISCLOSURE</t>
  </si>
  <si>
    <t>This spreadsheet is provided strictly for educational, informational, and personal mindfulness self-discipline purposes. It does NOT constitute financial, investment, tax, or legal advice. Investor's Anchor™ is not a registered investment advisor or broker-dealer. Past market performance (including historical drawdown and recovery rates) is no guarantee of future results. All investments carry risk, including the loss of principal. Consult a licensed financial professional before making any financial decisions.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</si>
</sst>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$#,##0"/>
    <numFmt numFmtId="177" formatCode="\-\$#,##0"/>
    <numFmt numFmtId="178" formatCode="\+\$#,##0"/>
    <numFmt numFmtId="179" formatCode="0.0%"/>
  </numFmts>
  <fonts count="21" x14ac:knownFonts="1">
    <font>
      <sz val="11"/>
      <color theme="1"/>
      <name val="ＭＳ Ｐゴシック"/>
      <family val="2"/>
      <scheme val="minor"/>
    </font>
    <font>
      <b/>
      <sz val="9"/>
      <color rgb="FFC5A059"/>
      <name val="Segoe UI"/>
    </font>
    <font>
      <b/>
      <sz val="16"/>
      <color rgb="FFFFFFFF"/>
      <name val="Segoe UI"/>
    </font>
    <font>
      <b/>
      <sz val="10"/>
      <color rgb="FFFFFFFF"/>
      <name val="Segoe UI"/>
    </font>
    <font>
      <b/>
      <sz val="9"/>
      <color rgb="FF44554E"/>
      <name val="Segoe UI"/>
    </font>
    <font>
      <b/>
      <sz val="12"/>
      <color rgb="FF1A332A"/>
      <name val="Segoe UI"/>
    </font>
    <font>
      <b/>
      <sz val="9"/>
      <color rgb="FF5A7065"/>
      <name val="Segoe UI"/>
    </font>
    <font>
      <b/>
      <sz val="15"/>
      <color rgb="FFCC0000"/>
      <name val="Segoe UI"/>
    </font>
    <font>
      <b/>
      <sz val="16"/>
      <color rgb="FF2E6930"/>
      <name val="Segoe UI"/>
    </font>
    <font>
      <b/>
      <sz val="9"/>
      <color rgb="FF8A5A00"/>
      <name val="Segoe UI"/>
    </font>
    <font>
      <b/>
      <sz val="9"/>
      <color rgb="FF2E6930"/>
      <name val="Segoe UI"/>
    </font>
    <font>
      <b/>
      <sz val="10"/>
      <color rgb="FF1A332A"/>
      <name val="Segoe UI"/>
    </font>
    <font>
      <b/>
      <sz val="10"/>
      <color rgb="FFE06666"/>
      <name val="Segoe UI"/>
    </font>
    <font>
      <b/>
      <sz val="10"/>
      <color rgb="FFCC0000"/>
      <name val="Segoe UI"/>
    </font>
    <font>
      <sz val="10"/>
      <color rgb="FF222222"/>
      <name val="Segoe UI"/>
    </font>
    <font>
      <b/>
      <sz val="9"/>
      <color rgb="FF1A332A"/>
      <name val="Segoe UI"/>
    </font>
    <font>
      <b/>
      <sz val="10"/>
      <color rgb="FF2E6930"/>
      <name val="Segoe UI"/>
    </font>
    <font>
      <i/>
      <sz val="9.5"/>
      <color rgb="FFCC0000"/>
      <name val="Segoe UI"/>
    </font>
    <font>
      <b/>
      <sz val="9.5"/>
      <color rgb="FFFFFFFF"/>
      <name val="Segoe UI"/>
    </font>
    <font>
      <i/>
      <sz val="8.5"/>
      <color rgb="FF5A7065"/>
      <name val="Segoe UI"/>
    </font>
    <font>
      <sz val="6"/>
      <name val="ＭＳ Ｐゴシック"/>
      <family val="3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1A332A"/>
      </patternFill>
    </fill>
    <fill>
      <patternFill patternType="solid">
        <fgColor rgb="FF24473B"/>
      </patternFill>
    </fill>
    <fill>
      <patternFill patternType="solid">
        <fgColor rgb="FFF7F1E5"/>
      </patternFill>
    </fill>
    <fill>
      <patternFill patternType="solid">
        <fgColor rgb="FFFFFDF0"/>
      </patternFill>
    </fill>
    <fill>
      <patternFill patternType="solid">
        <fgColor rgb="FFFDF2F2"/>
      </patternFill>
    </fill>
    <fill>
      <patternFill patternType="solid">
        <fgColor rgb="FFF0F7F2"/>
      </patternFill>
    </fill>
    <fill>
      <patternFill patternType="solid">
        <fgColor rgb="FFFAF8F5"/>
      </patternFill>
    </fill>
  </fills>
  <borders count="2">
    <border>
      <left/>
      <right/>
      <top/>
      <bottom/>
      <diagonal/>
    </border>
    <border>
      <left style="thin">
        <color rgb="FFD4B97A"/>
      </left>
      <right style="thin">
        <color rgb="FFD4B97A"/>
      </right>
      <top style="thin">
        <color rgb="FFD4B97A"/>
      </top>
      <bottom style="thin">
        <color rgb="FFD4B97A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indent="1"/>
    </xf>
    <xf numFmtId="176" fontId="5" fillId="5" borderId="1" xfId="0" applyNumberFormat="1" applyFont="1" applyFill="1" applyBorder="1" applyAlignment="1">
      <alignment horizontal="right" vertical="center"/>
    </xf>
    <xf numFmtId="179" fontId="5" fillId="5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left" vertical="center" indent="1"/>
    </xf>
    <xf numFmtId="0" fontId="12" fillId="8" borderId="1" xfId="0" applyFont="1" applyFill="1" applyBorder="1" applyAlignment="1">
      <alignment horizontal="center" vertical="center"/>
    </xf>
    <xf numFmtId="179" fontId="13" fillId="8" borderId="1" xfId="0" applyNumberFormat="1" applyFont="1" applyFill="1" applyBorder="1" applyAlignment="1">
      <alignment horizontal="center" vertical="center"/>
    </xf>
    <xf numFmtId="177" fontId="13" fillId="6" borderId="1" xfId="0" applyNumberFormat="1" applyFont="1" applyFill="1" applyBorder="1" applyAlignment="1">
      <alignment horizontal="right" vertical="center"/>
    </xf>
    <xf numFmtId="176" fontId="11" fillId="7" borderId="1" xfId="0" applyNumberFormat="1" applyFont="1" applyFill="1" applyBorder="1" applyAlignment="1">
      <alignment horizontal="right" vertical="center"/>
    </xf>
    <xf numFmtId="0" fontId="14" fillId="8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left" vertical="center" indent="1"/>
    </xf>
    <xf numFmtId="0" fontId="11" fillId="4" borderId="1" xfId="0" applyFont="1" applyFill="1" applyBorder="1" applyAlignment="1">
      <alignment horizontal="left" vertical="center" indent="1"/>
    </xf>
    <xf numFmtId="0" fontId="12" fillId="4" borderId="1" xfId="0" applyFont="1" applyFill="1" applyBorder="1" applyAlignment="1">
      <alignment horizontal="center" vertical="center"/>
    </xf>
    <xf numFmtId="179" fontId="13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center" indent="1"/>
    </xf>
    <xf numFmtId="0" fontId="13" fillId="4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176" fontId="14" fillId="8" borderId="1" xfId="0" applyNumberFormat="1" applyFont="1" applyFill="1" applyBorder="1" applyAlignment="1">
      <alignment horizontal="right" vertical="center"/>
    </xf>
    <xf numFmtId="0" fontId="16" fillId="8" borderId="1" xfId="0" applyFont="1" applyFill="1" applyBorder="1" applyAlignment="1">
      <alignment horizontal="center" vertical="center"/>
    </xf>
    <xf numFmtId="176" fontId="17" fillId="8" borderId="1" xfId="0" applyNumberFormat="1" applyFont="1" applyFill="1" applyBorder="1" applyAlignment="1">
      <alignment horizontal="right" vertical="center"/>
    </xf>
    <xf numFmtId="176" fontId="16" fillId="8" borderId="1" xfId="0" applyNumberFormat="1" applyFont="1" applyFill="1" applyBorder="1" applyAlignment="1">
      <alignment horizontal="right" vertical="center"/>
    </xf>
    <xf numFmtId="0" fontId="14" fillId="8" borderId="1" xfId="0" applyFont="1" applyFill="1" applyBorder="1" applyAlignment="1">
      <alignment horizontal="left" vertical="center" indent="1"/>
    </xf>
    <xf numFmtId="176" fontId="14" fillId="4" borderId="1" xfId="0" applyNumberFormat="1" applyFont="1" applyFill="1" applyBorder="1" applyAlignment="1">
      <alignment horizontal="right" vertical="center"/>
    </xf>
    <xf numFmtId="0" fontId="16" fillId="4" borderId="1" xfId="0" applyFont="1" applyFill="1" applyBorder="1" applyAlignment="1">
      <alignment horizontal="center" vertical="center"/>
    </xf>
    <xf numFmtId="176" fontId="17" fillId="4" borderId="1" xfId="0" applyNumberFormat="1" applyFont="1" applyFill="1" applyBorder="1" applyAlignment="1">
      <alignment horizontal="right" vertical="center"/>
    </xf>
    <xf numFmtId="176" fontId="16" fillId="4" borderId="1" xfId="0" applyNumberFormat="1" applyFont="1" applyFill="1" applyBorder="1" applyAlignment="1">
      <alignment horizontal="right" vertical="center"/>
    </xf>
    <xf numFmtId="0" fontId="14" fillId="4" borderId="1" xfId="0" applyFont="1" applyFill="1" applyBorder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2" fillId="2" borderId="0" xfId="0" applyFont="1" applyFill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77" fontId="7" fillId="6" borderId="1" xfId="0" applyNumberFormat="1" applyFont="1" applyFill="1" applyBorder="1" applyAlignment="1">
      <alignment horizontal="center" vertical="center"/>
    </xf>
    <xf numFmtId="178" fontId="8" fillId="7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8" fillId="2" borderId="1" xfId="0" applyFont="1" applyFill="1" applyBorder="1" applyAlignment="1">
      <alignment horizontal="left" vertical="center" indent="1"/>
    </xf>
    <xf numFmtId="0" fontId="19" fillId="8" borderId="1" xfId="0" applyFont="1" applyFill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sqref="A1:G1"/>
    </sheetView>
  </sheetViews>
  <sheetFormatPr defaultRowHeight="12.75" x14ac:dyDescent="0.25"/>
  <cols>
    <col min="1" max="1" width="28" customWidth="1"/>
    <col min="2" max="3" width="24" customWidth="1"/>
    <col min="4" max="4" width="26" customWidth="1"/>
    <col min="5" max="5" width="22" customWidth="1"/>
    <col min="6" max="6" width="24" customWidth="1"/>
    <col min="7" max="7" width="38" customWidth="1"/>
  </cols>
  <sheetData>
    <row r="1" spans="1:7" ht="18" customHeight="1" x14ac:dyDescent="0.25">
      <c r="A1" s="29" t="s">
        <v>0</v>
      </c>
      <c r="B1" s="29"/>
      <c r="C1" s="29"/>
      <c r="D1" s="29"/>
      <c r="E1" s="29"/>
      <c r="F1" s="29"/>
      <c r="G1" s="29"/>
    </row>
    <row r="2" spans="1:7" ht="30" customHeight="1" x14ac:dyDescent="0.25">
      <c r="A2" s="30" t="s">
        <v>1</v>
      </c>
      <c r="B2" s="30"/>
      <c r="C2" s="30"/>
      <c r="D2" s="30"/>
      <c r="E2" s="30"/>
      <c r="F2" s="30"/>
      <c r="G2" s="30"/>
    </row>
    <row r="3" spans="1:7" ht="10.050000000000001" customHeight="1" x14ac:dyDescent="0.25"/>
    <row r="4" spans="1:7" ht="22.05" customHeight="1" x14ac:dyDescent="0.25">
      <c r="A4" s="31" t="s">
        <v>2</v>
      </c>
      <c r="B4" s="31"/>
      <c r="C4" s="31" t="s">
        <v>3</v>
      </c>
      <c r="D4" s="31"/>
      <c r="E4" s="31" t="s">
        <v>4</v>
      </c>
      <c r="F4" s="31"/>
      <c r="G4" s="31"/>
    </row>
    <row r="5" spans="1:7" ht="20" customHeight="1" x14ac:dyDescent="0.25">
      <c r="A5" s="2" t="s">
        <v>5</v>
      </c>
      <c r="B5" s="3">
        <v>50000</v>
      </c>
      <c r="C5" s="32" t="s">
        <v>6</v>
      </c>
      <c r="D5" s="32"/>
      <c r="E5" s="33" t="s">
        <v>7</v>
      </c>
      <c r="F5" s="33"/>
      <c r="G5" s="33"/>
    </row>
    <row r="6" spans="1:7" ht="28.05" customHeight="1" x14ac:dyDescent="0.25">
      <c r="A6" s="2" t="s">
        <v>8</v>
      </c>
      <c r="B6" s="3">
        <v>500</v>
      </c>
      <c r="C6" s="34">
        <f>-B5*0.508</f>
        <v>-25400</v>
      </c>
      <c r="D6" s="34"/>
      <c r="E6" s="35">
        <f>B5*(1+B7)^10 + (B6*12)*(( (1+B7)^10 - 1 )/B7)</f>
        <v>181256.25563215534</v>
      </c>
      <c r="F6" s="35"/>
      <c r="G6" s="35"/>
    </row>
    <row r="7" spans="1:7" ht="22.05" customHeight="1" x14ac:dyDescent="0.25">
      <c r="A7" s="2" t="s">
        <v>9</v>
      </c>
      <c r="B7" s="4">
        <v>7.0000000000000007E-2</v>
      </c>
      <c r="C7" s="36">
        <f>B5+C6</f>
        <v>24600</v>
      </c>
      <c r="D7" s="36"/>
      <c r="E7" s="37">
        <f>E6*0.25</f>
        <v>45314.063908038836</v>
      </c>
      <c r="F7" s="37"/>
      <c r="G7" s="37"/>
    </row>
    <row r="8" spans="1:7" ht="14" customHeight="1" x14ac:dyDescent="0.25"/>
    <row r="9" spans="1:7" ht="24" customHeight="1" x14ac:dyDescent="0.25">
      <c r="A9" s="38" t="s">
        <v>10</v>
      </c>
      <c r="B9" s="38"/>
      <c r="C9" s="38"/>
      <c r="D9" s="38"/>
      <c r="E9" s="38"/>
      <c r="F9" s="38"/>
      <c r="G9" s="38"/>
    </row>
    <row r="10" spans="1:7" ht="24" customHeight="1" x14ac:dyDescent="0.25">
      <c r="A10" s="1" t="s">
        <v>11</v>
      </c>
      <c r="B10" s="1" t="s">
        <v>12</v>
      </c>
      <c r="C10" s="1" t="s">
        <v>13</v>
      </c>
      <c r="D10" s="1" t="s">
        <v>14</v>
      </c>
      <c r="E10" s="1" t="s">
        <v>15</v>
      </c>
      <c r="F10" s="1" t="s">
        <v>16</v>
      </c>
      <c r="G10" s="1" t="s">
        <v>17</v>
      </c>
    </row>
    <row r="11" spans="1:7" ht="24" customHeight="1" x14ac:dyDescent="0.25">
      <c r="A11" s="5" t="s">
        <v>18</v>
      </c>
      <c r="B11" s="6" t="s">
        <v>19</v>
      </c>
      <c r="C11" s="7">
        <v>-0.15</v>
      </c>
      <c r="D11" s="8">
        <f>-B5*0.15</f>
        <v>-7500</v>
      </c>
      <c r="E11" s="9">
        <f>B5+D11</f>
        <v>42500</v>
      </c>
      <c r="F11" s="10" t="s">
        <v>20</v>
      </c>
      <c r="G11" s="11" t="s">
        <v>21</v>
      </c>
    </row>
    <row r="12" spans="1:7" ht="24" customHeight="1" x14ac:dyDescent="0.25">
      <c r="A12" s="12" t="s">
        <v>22</v>
      </c>
      <c r="B12" s="13" t="s">
        <v>23</v>
      </c>
      <c r="C12" s="14">
        <v>-0.34100000000000003</v>
      </c>
      <c r="D12" s="8">
        <f>-B5*0.341</f>
        <v>-17050</v>
      </c>
      <c r="E12" s="9">
        <f>B5+D12</f>
        <v>32950</v>
      </c>
      <c r="F12" s="15" t="s">
        <v>24</v>
      </c>
      <c r="G12" s="16" t="s">
        <v>25</v>
      </c>
    </row>
    <row r="13" spans="1:7" ht="24" customHeight="1" x14ac:dyDescent="0.25">
      <c r="A13" s="5" t="s">
        <v>26</v>
      </c>
      <c r="B13" s="6" t="s">
        <v>27</v>
      </c>
      <c r="C13" s="7">
        <v>-0.49099999999999999</v>
      </c>
      <c r="D13" s="8">
        <f>-B5*0.491</f>
        <v>-24550</v>
      </c>
      <c r="E13" s="9">
        <f>B5+D13</f>
        <v>25450</v>
      </c>
      <c r="F13" s="10" t="s">
        <v>28</v>
      </c>
      <c r="G13" s="11" t="s">
        <v>29</v>
      </c>
    </row>
    <row r="14" spans="1:7" ht="24" customHeight="1" x14ac:dyDescent="0.25">
      <c r="A14" s="12" t="s">
        <v>30</v>
      </c>
      <c r="B14" s="17" t="s">
        <v>31</v>
      </c>
      <c r="C14" s="14">
        <v>-0.50800000000000001</v>
      </c>
      <c r="D14" s="8">
        <f>-B5*0.508</f>
        <v>-25400</v>
      </c>
      <c r="E14" s="9">
        <f>B5+D14</f>
        <v>24600</v>
      </c>
      <c r="F14" s="15" t="s">
        <v>32</v>
      </c>
      <c r="G14" s="16" t="s">
        <v>33</v>
      </c>
    </row>
    <row r="15" spans="1:7" ht="24" customHeight="1" x14ac:dyDescent="0.25">
      <c r="A15" s="5" t="s">
        <v>34</v>
      </c>
      <c r="B15" s="18" t="s">
        <v>35</v>
      </c>
      <c r="C15" s="7">
        <v>-0.89</v>
      </c>
      <c r="D15" s="8">
        <f>-B5*0.89</f>
        <v>-44500</v>
      </c>
      <c r="E15" s="9">
        <f>B5+D15</f>
        <v>5500</v>
      </c>
      <c r="F15" s="10" t="s">
        <v>36</v>
      </c>
      <c r="G15" s="11" t="s">
        <v>37</v>
      </c>
    </row>
    <row r="16" spans="1:7" ht="14" customHeight="1" x14ac:dyDescent="0.25"/>
    <row r="17" spans="1:7" ht="24" customHeight="1" x14ac:dyDescent="0.25">
      <c r="A17" s="38" t="s">
        <v>38</v>
      </c>
      <c r="B17" s="38"/>
      <c r="C17" s="38"/>
      <c r="D17" s="38"/>
      <c r="E17" s="38"/>
      <c r="F17" s="38"/>
      <c r="G17" s="38"/>
    </row>
    <row r="18" spans="1:7" ht="24" customHeight="1" x14ac:dyDescent="0.25">
      <c r="A18" s="1" t="s">
        <v>39</v>
      </c>
      <c r="B18" s="1" t="s">
        <v>40</v>
      </c>
      <c r="C18" s="1" t="s">
        <v>41</v>
      </c>
      <c r="D18" s="1" t="s">
        <v>42</v>
      </c>
      <c r="E18" s="1" t="s">
        <v>43</v>
      </c>
      <c r="F18" s="1" t="s">
        <v>44</v>
      </c>
      <c r="G18" s="1" t="s">
        <v>45</v>
      </c>
    </row>
    <row r="19" spans="1:7" ht="24" customHeight="1" x14ac:dyDescent="0.25">
      <c r="A19" s="5" t="s">
        <v>46</v>
      </c>
      <c r="B19" s="19">
        <f>B5+(B6*12*1)</f>
        <v>56000</v>
      </c>
      <c r="C19" s="20" t="s">
        <v>47</v>
      </c>
      <c r="D19" s="9">
        <f>B5*(1+B7)^1 + (B6*12)*(( (1+B7)^1 - 1 )/B7)</f>
        <v>59500.000000000007</v>
      </c>
      <c r="E19" s="21">
        <f>D19*0.03</f>
        <v>1785.0000000000002</v>
      </c>
      <c r="F19" s="22">
        <f>E19</f>
        <v>1785.0000000000002</v>
      </c>
      <c r="G19" s="23" t="s">
        <v>48</v>
      </c>
    </row>
    <row r="20" spans="1:7" ht="24" customHeight="1" x14ac:dyDescent="0.25">
      <c r="A20" s="12" t="s">
        <v>49</v>
      </c>
      <c r="B20" s="24">
        <f>B5+(B6*12*3)</f>
        <v>68000</v>
      </c>
      <c r="C20" s="25" t="s">
        <v>50</v>
      </c>
      <c r="D20" s="9">
        <f>B5*(1+B7)^3 + (B6*12)*(( (1+B7)^3 - 1 )/B7)</f>
        <v>80541.550000000017</v>
      </c>
      <c r="E20" s="26">
        <f>D20*0.08</f>
        <v>6443.3240000000014</v>
      </c>
      <c r="F20" s="27">
        <f>E20</f>
        <v>6443.3240000000014</v>
      </c>
      <c r="G20" s="28" t="s">
        <v>51</v>
      </c>
    </row>
    <row r="21" spans="1:7" ht="24" customHeight="1" x14ac:dyDescent="0.25">
      <c r="A21" s="5" t="s">
        <v>52</v>
      </c>
      <c r="B21" s="19">
        <f>B5+(B6*12*5)</f>
        <v>80000</v>
      </c>
      <c r="C21" s="20" t="s">
        <v>53</v>
      </c>
      <c r="D21" s="9">
        <f>B5*(1+B7)^5 + (B6*12)*(( (1+B7)^5 - 1 )/B7)</f>
        <v>104632.02059500002</v>
      </c>
      <c r="E21" s="21">
        <f>D21*0.14</f>
        <v>14648.482883300005</v>
      </c>
      <c r="F21" s="22">
        <f>E21</f>
        <v>14648.482883300005</v>
      </c>
      <c r="G21" s="23" t="s">
        <v>54</v>
      </c>
    </row>
    <row r="22" spans="1:7" ht="24" customHeight="1" x14ac:dyDescent="0.25">
      <c r="A22" s="12" t="s">
        <v>55</v>
      </c>
      <c r="B22" s="24">
        <f>B5+(B6*12*10)</f>
        <v>110000</v>
      </c>
      <c r="C22" s="25" t="s">
        <v>56</v>
      </c>
      <c r="D22" s="9">
        <f>B5*(1+B7)^10 + (B6*12)*(( (1+B7)^10 - 1 )/B7)</f>
        <v>181256.25563215534</v>
      </c>
      <c r="E22" s="26">
        <f>D22*0.25</f>
        <v>45314.063908038836</v>
      </c>
      <c r="F22" s="27">
        <f>E22</f>
        <v>45314.063908038836</v>
      </c>
      <c r="G22" s="28" t="s">
        <v>57</v>
      </c>
    </row>
    <row r="23" spans="1:7" ht="24" customHeight="1" x14ac:dyDescent="0.25">
      <c r="A23" s="5" t="s">
        <v>58</v>
      </c>
      <c r="B23" s="19">
        <f>B5+(B6*12*20)</f>
        <v>170000</v>
      </c>
      <c r="C23" s="20" t="s">
        <v>59</v>
      </c>
      <c r="D23" s="9">
        <f>B5*(1+B7)^20 + (B6*12)*(( (1+B7)^20 - 1 )/B7)</f>
        <v>439457.17705169576</v>
      </c>
      <c r="E23" s="21">
        <f>D23*0.38</f>
        <v>166993.7272796444</v>
      </c>
      <c r="F23" s="22">
        <f>E23</f>
        <v>166993.7272796444</v>
      </c>
      <c r="G23" s="23" t="s">
        <v>60</v>
      </c>
    </row>
    <row r="24" spans="1:7" ht="14" customHeight="1" x14ac:dyDescent="0.25"/>
    <row r="25" spans="1:7" ht="22.05" customHeight="1" x14ac:dyDescent="0.25">
      <c r="A25" s="39" t="s">
        <v>61</v>
      </c>
      <c r="B25" s="39"/>
      <c r="C25" s="39"/>
      <c r="D25" s="39"/>
      <c r="E25" s="39"/>
      <c r="F25" s="39"/>
      <c r="G25" s="39"/>
    </row>
    <row r="26" spans="1:7" ht="20" customHeight="1" x14ac:dyDescent="0.25">
      <c r="A26" s="40" t="s">
        <v>62</v>
      </c>
      <c r="B26" s="40"/>
      <c r="C26" s="40"/>
      <c r="D26" s="40"/>
      <c r="E26" s="40"/>
      <c r="F26" s="40"/>
      <c r="G26" s="40"/>
    </row>
    <row r="27" spans="1:7" ht="20" customHeight="1" x14ac:dyDescent="0.25">
      <c r="A27" s="40"/>
      <c r="B27" s="40"/>
      <c r="C27" s="40"/>
      <c r="D27" s="40"/>
      <c r="E27" s="40"/>
      <c r="F27" s="40"/>
      <c r="G27" s="40"/>
    </row>
    <row r="28" spans="1:7" ht="20" customHeight="1" x14ac:dyDescent="0.25">
      <c r="A28" s="40"/>
      <c r="B28" s="40"/>
      <c r="C28" s="40"/>
      <c r="D28" s="40"/>
      <c r="E28" s="40"/>
      <c r="F28" s="40"/>
      <c r="G28" s="40"/>
    </row>
  </sheetData>
  <mergeCells count="15">
    <mergeCell ref="A9:G9"/>
    <mergeCell ref="A17:G17"/>
    <mergeCell ref="A25:G25"/>
    <mergeCell ref="A26:G28"/>
    <mergeCell ref="C5:D5"/>
    <mergeCell ref="E5:G5"/>
    <mergeCell ref="C6:D6"/>
    <mergeCell ref="E6:G6"/>
    <mergeCell ref="C7:D7"/>
    <mergeCell ref="E7:G7"/>
    <mergeCell ref="A1:G1"/>
    <mergeCell ref="A2:G2"/>
    <mergeCell ref="A4:B4"/>
    <mergeCell ref="C4:D4"/>
    <mergeCell ref="E4:G4"/>
  </mergeCells>
  <phoneticPr fontId="20"/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📊 Stress-Test Dashboard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2026-08-16T00:32:58Z</dcterms:created>
  <dcterms:modified xsi:type="dcterms:W3CDTF">2026-08-16T00:33:56Z</dcterms:modified>
  <cp:category/>
</cp:coreProperties>
</file>